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POSTĘPOWANIA PRZETARGOWE\2025\281 06 2025 Kompleksowa usł. prac rusztowaniowych 2026-2028 WZ_273\www\"/>
    </mc:Choice>
  </mc:AlternateContent>
  <xr:revisionPtr revIDLastSave="0" documentId="13_ncr:1_{17BB65D1-D30D-443F-881C-51AA6E76F4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202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5" l="1"/>
  <c r="G92" i="5"/>
  <c r="G90" i="5"/>
  <c r="G88" i="5"/>
  <c r="G87" i="5"/>
  <c r="G63" i="5"/>
  <c r="G61" i="5"/>
  <c r="G59" i="5"/>
  <c r="G57" i="5"/>
  <c r="G56" i="5"/>
  <c r="G7" i="5"/>
  <c r="D82" i="5"/>
  <c r="G82" i="5" s="1"/>
  <c r="G80" i="5"/>
  <c r="G86" i="5" s="1"/>
  <c r="G89" i="5" s="1"/>
  <c r="G91" i="5" s="1"/>
  <c r="G93" i="5" s="1"/>
  <c r="D79" i="5"/>
  <c r="D85" i="5" s="1"/>
  <c r="G85" i="5" s="1"/>
  <c r="D78" i="5"/>
  <c r="D84" i="5" s="1"/>
  <c r="G84" i="5" s="1"/>
  <c r="D76" i="5"/>
  <c r="G76" i="5" s="1"/>
  <c r="D75" i="5"/>
  <c r="D81" i="5" s="1"/>
  <c r="G81" i="5" s="1"/>
  <c r="G73" i="5"/>
  <c r="G72" i="5"/>
  <c r="G70" i="5"/>
  <c r="G69" i="5"/>
  <c r="D51" i="5"/>
  <c r="G51" i="5" s="1"/>
  <c r="G49" i="5"/>
  <c r="G55" i="5" s="1"/>
  <c r="G58" i="5" s="1"/>
  <c r="G60" i="5" s="1"/>
  <c r="G62" i="5" s="1"/>
  <c r="D48" i="5"/>
  <c r="D54" i="5" s="1"/>
  <c r="G54" i="5" s="1"/>
  <c r="D47" i="5"/>
  <c r="D53" i="5" s="1"/>
  <c r="G53" i="5" s="1"/>
  <c r="D45" i="5"/>
  <c r="G45" i="5" s="1"/>
  <c r="D44" i="5"/>
  <c r="D50" i="5" s="1"/>
  <c r="G50" i="5" s="1"/>
  <c r="G42" i="5"/>
  <c r="G41" i="5"/>
  <c r="G39" i="5"/>
  <c r="G38" i="5"/>
  <c r="D20" i="5"/>
  <c r="G20" i="5" s="1"/>
  <c r="D14" i="5"/>
  <c r="G14" i="5" s="1"/>
  <c r="D17" i="5"/>
  <c r="G17" i="5" s="1"/>
  <c r="D16" i="5"/>
  <c r="D22" i="5" s="1"/>
  <c r="G22" i="5" s="1"/>
  <c r="G10" i="5"/>
  <c r="G8" i="5"/>
  <c r="G11" i="5"/>
  <c r="G32" i="5"/>
  <c r="G30" i="5"/>
  <c r="G28" i="5"/>
  <c r="G26" i="5"/>
  <c r="G25" i="5"/>
  <c r="G18" i="5"/>
  <c r="G24" i="5" s="1"/>
  <c r="G27" i="5" s="1"/>
  <c r="G29" i="5" s="1"/>
  <c r="G31" i="5" s="1"/>
  <c r="D13" i="5"/>
  <c r="D19" i="5" s="1"/>
  <c r="G19" i="5" s="1"/>
  <c r="G16" i="5" l="1"/>
  <c r="G13" i="5"/>
  <c r="D23" i="5"/>
  <c r="G23" i="5" s="1"/>
  <c r="G78" i="5"/>
  <c r="G79" i="5"/>
  <c r="G75" i="5"/>
  <c r="G48" i="5"/>
  <c r="G47" i="5"/>
  <c r="G44" i="5"/>
  <c r="G33" i="5" l="1"/>
  <c r="G95" i="5"/>
  <c r="G64" i="5"/>
  <c r="G98" i="5" l="1"/>
</calcChain>
</file>

<file path=xl/sharedStrings.xml><?xml version="1.0" encoding="utf-8"?>
<sst xmlns="http://schemas.openxmlformats.org/spreadsheetml/2006/main" count="152" uniqueCount="45">
  <si>
    <t>RODZAJ RUSZTOWAŃ</t>
  </si>
  <si>
    <t>ILOŚĆ szacowana [m2; m3]</t>
  </si>
  <si>
    <t>NAJEM szacowany [dni]</t>
  </si>
  <si>
    <t xml:space="preserve"> rusztowania modułowe [m3]</t>
  </si>
  <si>
    <t>pomost roboczy - deskowanie wraz z obarierowaniem [m2]</t>
  </si>
  <si>
    <t>WARTOŚĆ [zł]</t>
  </si>
  <si>
    <t>CENA [zł]</t>
  </si>
  <si>
    <t>FORMULARZ CENOWY</t>
  </si>
  <si>
    <t>[zł/m2, zł/m3]</t>
  </si>
  <si>
    <t>[zł/m2/d, zł/m3/d]</t>
  </si>
  <si>
    <t>[zł/kpl]</t>
  </si>
  <si>
    <t>[zł]</t>
  </si>
  <si>
    <t xml:space="preserve">do kubatury 1000 m3/ sztuka </t>
  </si>
  <si>
    <t xml:space="preserve">powyżej kubatury 1000 m3/ sztuka </t>
  </si>
  <si>
    <t>15 szt / rok</t>
  </si>
  <si>
    <t>5 szt / rok</t>
  </si>
  <si>
    <t>10 szt / rok</t>
  </si>
  <si>
    <t>1000 m2/ rok</t>
  </si>
  <si>
    <t>[zł/m2]</t>
  </si>
  <si>
    <t>montaż / demontaż siatki ochronnej na rusztowaniu (wraz z zakupem materiału)</t>
  </si>
  <si>
    <t>1. Montaż</t>
  </si>
  <si>
    <t>2. Demontaż</t>
  </si>
  <si>
    <t>3. Najem</t>
  </si>
  <si>
    <t xml:space="preserve">4. Projekt techniczny rusztowania </t>
  </si>
  <si>
    <t xml:space="preserve">5. Projekt posadowienia  rusztowania </t>
  </si>
  <si>
    <t>6. Montaż / demontaż siatki ochronnej na rusztowaniu</t>
  </si>
  <si>
    <t xml:space="preserve">7. Montaż / demontaż plandeki ochronnej </t>
  </si>
  <si>
    <t>analiza statyczna podłoża konstrukcyjnego / projekt posadowienia  rusztowania</t>
  </si>
  <si>
    <t>modułowe awaryjne</t>
  </si>
  <si>
    <t>deskowania awaryjne</t>
  </si>
  <si>
    <t>rusztowania_deskowania montowane w trybie awarii [m3/m2], w tym:</t>
  </si>
  <si>
    <t>montaż / demontaż plandeki ochronnej trudnozapalnej na rusztowaniu (wraz z zakupem materiału)</t>
  </si>
  <si>
    <t>x</t>
  </si>
  <si>
    <t>rok 2026</t>
  </si>
  <si>
    <t>SUMA 2026r</t>
  </si>
  <si>
    <t>rok 2027</t>
  </si>
  <si>
    <t>SUMA 2027r</t>
  </si>
  <si>
    <t>3 szt / rok</t>
  </si>
  <si>
    <t>rok 2028</t>
  </si>
  <si>
    <t>SUMA 2028r</t>
  </si>
  <si>
    <t>500 m2/ rok</t>
  </si>
  <si>
    <t>200 m2/ rok</t>
  </si>
  <si>
    <t>2 szt / rok</t>
  </si>
  <si>
    <t>1 szt / rok</t>
  </si>
  <si>
    <t>SUMA 2026-2028r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</si>
</sst>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4" fontId="5" fillId="0" borderId="13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4" fontId="5" fillId="0" borderId="15" xfId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5" fillId="0" borderId="5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4" fontId="5" fillId="0" borderId="1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4" fontId="5" fillId="0" borderId="4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vertical="center"/>
    </xf>
    <xf numFmtId="44" fontId="5" fillId="4" borderId="4" xfId="0" applyNumberFormat="1" applyFont="1" applyFill="1" applyBorder="1" applyAlignment="1">
      <alignment horizontal="center" vertical="center"/>
    </xf>
    <xf numFmtId="44" fontId="5" fillId="0" borderId="18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4" fontId="5" fillId="5" borderId="13" xfId="1" applyFont="1" applyFill="1" applyBorder="1" applyAlignment="1" applyProtection="1">
      <alignment horizontal="center" vertical="center"/>
      <protection locked="0"/>
    </xf>
    <xf numFmtId="44" fontId="5" fillId="5" borderId="14" xfId="1" applyFont="1" applyFill="1" applyBorder="1" applyAlignment="1" applyProtection="1">
      <alignment horizontal="center" vertical="center"/>
      <protection locked="0"/>
    </xf>
    <xf numFmtId="44" fontId="5" fillId="5" borderId="17" xfId="1" applyFont="1" applyFill="1" applyBorder="1" applyAlignment="1" applyProtection="1">
      <alignment horizontal="center" vertical="center"/>
      <protection locked="0"/>
    </xf>
    <xf numFmtId="44" fontId="5" fillId="5" borderId="5" xfId="1" applyFont="1" applyFill="1" applyBorder="1" applyAlignment="1" applyProtection="1">
      <alignment horizontal="center" vertical="center"/>
      <protection locked="0"/>
    </xf>
    <xf numFmtId="44" fontId="5" fillId="5" borderId="12" xfId="1" applyFont="1" applyFill="1" applyBorder="1" applyAlignment="1" applyProtection="1">
      <alignment horizontal="center" vertical="center"/>
      <protection locked="0"/>
    </xf>
    <xf numFmtId="44" fontId="5" fillId="5" borderId="22" xfId="1" applyFont="1" applyFill="1" applyBorder="1" applyAlignment="1" applyProtection="1">
      <alignment horizontal="center" vertical="center"/>
      <protection locked="0"/>
    </xf>
    <xf numFmtId="44" fontId="5" fillId="5" borderId="3" xfId="1" applyFont="1" applyFill="1" applyBorder="1" applyAlignment="1" applyProtection="1">
      <alignment horizontal="center" vertical="center"/>
      <protection locked="0"/>
    </xf>
    <xf numFmtId="44" fontId="5" fillId="5" borderId="1" xfId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88509-3DF4-48D5-91A4-79DD4F1DC714}">
  <sheetPr>
    <pageSetUpPr fitToPage="1"/>
  </sheetPr>
  <dimension ref="C1:G98"/>
  <sheetViews>
    <sheetView tabSelected="1" zoomScale="80" zoomScaleNormal="80" workbookViewId="0">
      <pane ySplit="1" topLeftCell="A2" activePane="bottomLeft" state="frozen"/>
      <selection pane="bottomLeft" activeCell="F7" sqref="F7"/>
    </sheetView>
  </sheetViews>
  <sheetFormatPr defaultColWidth="8.85546875" defaultRowHeight="15" x14ac:dyDescent="0.25"/>
  <cols>
    <col min="1" max="1" width="8.85546875" style="1"/>
    <col min="2" max="2" width="8.7109375" style="1" customWidth="1"/>
    <col min="3" max="3" width="55.28515625" style="1" customWidth="1"/>
    <col min="4" max="4" width="17.7109375" style="1" customWidth="1"/>
    <col min="5" max="6" width="17.85546875" style="1" customWidth="1"/>
    <col min="7" max="7" width="26.140625" style="1" customWidth="1"/>
    <col min="8" max="16384" width="8.85546875" style="1"/>
  </cols>
  <sheetData>
    <row r="1" spans="3:7" ht="15.75" thickBot="1" x14ac:dyDescent="0.3"/>
    <row r="2" spans="3:7" ht="29.25" customHeight="1" thickBot="1" x14ac:dyDescent="0.3">
      <c r="C2" s="49" t="s">
        <v>7</v>
      </c>
      <c r="D2" s="50"/>
      <c r="E2" s="50"/>
      <c r="F2" s="50"/>
      <c r="G2" s="51"/>
    </row>
    <row r="3" spans="3:7" ht="15.75" thickBot="1" x14ac:dyDescent="0.3"/>
    <row r="4" spans="3:7" ht="30.75" thickBot="1" x14ac:dyDescent="0.3">
      <c r="C4" s="2" t="s">
        <v>0</v>
      </c>
      <c r="D4" s="3" t="s">
        <v>1</v>
      </c>
      <c r="E4" s="3" t="s">
        <v>2</v>
      </c>
      <c r="F4" s="3" t="s">
        <v>6</v>
      </c>
      <c r="G4" s="3" t="s">
        <v>5</v>
      </c>
    </row>
    <row r="5" spans="3:7" ht="30.75" customHeight="1" thickBot="1" x14ac:dyDescent="0.3">
      <c r="C5" s="38" t="s">
        <v>33</v>
      </c>
      <c r="D5" s="39"/>
      <c r="E5" s="39"/>
      <c r="F5" s="39"/>
      <c r="G5" s="40"/>
    </row>
    <row r="6" spans="3:7" ht="15.75" thickBot="1" x14ac:dyDescent="0.3">
      <c r="C6" s="30" t="s">
        <v>20</v>
      </c>
      <c r="D6" s="31"/>
      <c r="E6" s="31"/>
      <c r="F6" s="4" t="s">
        <v>8</v>
      </c>
      <c r="G6" s="5" t="s">
        <v>11</v>
      </c>
    </row>
    <row r="7" spans="3:7" x14ac:dyDescent="0.25">
      <c r="C7" s="6" t="s">
        <v>3</v>
      </c>
      <c r="D7" s="7">
        <v>200000</v>
      </c>
      <c r="E7" s="41" t="s">
        <v>32</v>
      </c>
      <c r="F7" s="52"/>
      <c r="G7" s="8">
        <f>F7*D7</f>
        <v>0</v>
      </c>
    </row>
    <row r="8" spans="3:7" x14ac:dyDescent="0.25">
      <c r="C8" s="9" t="s">
        <v>4</v>
      </c>
      <c r="D8" s="10">
        <v>5000</v>
      </c>
      <c r="E8" s="42"/>
      <c r="F8" s="53"/>
      <c r="G8" s="11">
        <f>F8*D8</f>
        <v>0</v>
      </c>
    </row>
    <row r="9" spans="3:7" ht="30" customHeight="1" x14ac:dyDescent="0.25">
      <c r="C9" s="44" t="s">
        <v>30</v>
      </c>
      <c r="D9" s="46"/>
      <c r="E9" s="42"/>
      <c r="F9" s="34"/>
      <c r="G9" s="35"/>
    </row>
    <row r="10" spans="3:7" x14ac:dyDescent="0.25">
      <c r="C10" s="9" t="s">
        <v>28</v>
      </c>
      <c r="D10" s="10">
        <v>8000</v>
      </c>
      <c r="E10" s="42"/>
      <c r="F10" s="54"/>
      <c r="G10" s="24">
        <f>F10*D10</f>
        <v>0</v>
      </c>
    </row>
    <row r="11" spans="3:7" ht="15.75" thickBot="1" x14ac:dyDescent="0.3">
      <c r="C11" s="12" t="s">
        <v>29</v>
      </c>
      <c r="D11" s="13">
        <v>3000</v>
      </c>
      <c r="E11" s="43"/>
      <c r="F11" s="55"/>
      <c r="G11" s="15">
        <f>F11*D11</f>
        <v>0</v>
      </c>
    </row>
    <row r="12" spans="3:7" ht="15.75" thickBot="1" x14ac:dyDescent="0.3">
      <c r="C12" s="30" t="s">
        <v>21</v>
      </c>
      <c r="D12" s="31"/>
      <c r="E12" s="31"/>
      <c r="F12" s="4" t="s">
        <v>8</v>
      </c>
      <c r="G12" s="5" t="s">
        <v>11</v>
      </c>
    </row>
    <row r="13" spans="3:7" x14ac:dyDescent="0.25">
      <c r="C13" s="6" t="s">
        <v>3</v>
      </c>
      <c r="D13" s="7">
        <f>D7</f>
        <v>200000</v>
      </c>
      <c r="E13" s="41" t="s">
        <v>32</v>
      </c>
      <c r="F13" s="52"/>
      <c r="G13" s="8">
        <f>F13*D13</f>
        <v>0</v>
      </c>
    </row>
    <row r="14" spans="3:7" x14ac:dyDescent="0.25">
      <c r="C14" s="9" t="s">
        <v>4</v>
      </c>
      <c r="D14" s="10">
        <f>D8</f>
        <v>5000</v>
      </c>
      <c r="E14" s="42"/>
      <c r="F14" s="53"/>
      <c r="G14" s="11">
        <f>F14*D14</f>
        <v>0</v>
      </c>
    </row>
    <row r="15" spans="3:7" ht="30" customHeight="1" x14ac:dyDescent="0.25">
      <c r="C15" s="44" t="s">
        <v>30</v>
      </c>
      <c r="D15" s="46"/>
      <c r="E15" s="42"/>
      <c r="F15" s="34"/>
      <c r="G15" s="35"/>
    </row>
    <row r="16" spans="3:7" x14ac:dyDescent="0.25">
      <c r="C16" s="9" t="s">
        <v>28</v>
      </c>
      <c r="D16" s="10">
        <f>D10</f>
        <v>8000</v>
      </c>
      <c r="E16" s="42"/>
      <c r="F16" s="53"/>
      <c r="G16" s="11">
        <f>D16*F16</f>
        <v>0</v>
      </c>
    </row>
    <row r="17" spans="3:7" ht="15.75" thickBot="1" x14ac:dyDescent="0.3">
      <c r="C17" s="12" t="s">
        <v>29</v>
      </c>
      <c r="D17" s="13">
        <f>D11</f>
        <v>3000</v>
      </c>
      <c r="E17" s="42"/>
      <c r="F17" s="55"/>
      <c r="G17" s="15">
        <f>F17*D17</f>
        <v>0</v>
      </c>
    </row>
    <row r="18" spans="3:7" ht="15.75" thickBot="1" x14ac:dyDescent="0.3">
      <c r="C18" s="30" t="s">
        <v>22</v>
      </c>
      <c r="D18" s="31"/>
      <c r="E18" s="31"/>
      <c r="F18" s="26" t="s">
        <v>9</v>
      </c>
      <c r="G18" s="28" t="str">
        <f>G6</f>
        <v>[zł]</v>
      </c>
    </row>
    <row r="19" spans="3:7" x14ac:dyDescent="0.25">
      <c r="C19" s="6" t="s">
        <v>3</v>
      </c>
      <c r="D19" s="7">
        <f>D13</f>
        <v>200000</v>
      </c>
      <c r="E19" s="7">
        <v>80</v>
      </c>
      <c r="F19" s="56"/>
      <c r="G19" s="8">
        <f>F19*E19*D19</f>
        <v>0</v>
      </c>
    </row>
    <row r="20" spans="3:7" x14ac:dyDescent="0.25">
      <c r="C20" s="9" t="s">
        <v>4</v>
      </c>
      <c r="D20" s="10">
        <f>D8</f>
        <v>5000</v>
      </c>
      <c r="E20" s="10">
        <v>80</v>
      </c>
      <c r="F20" s="53"/>
      <c r="G20" s="11">
        <f>D20*E20*F20</f>
        <v>0</v>
      </c>
    </row>
    <row r="21" spans="3:7" ht="30" customHeight="1" x14ac:dyDescent="0.25">
      <c r="C21" s="44" t="s">
        <v>30</v>
      </c>
      <c r="D21" s="45"/>
      <c r="E21" s="46"/>
      <c r="F21" s="34"/>
      <c r="G21" s="35"/>
    </row>
    <row r="22" spans="3:7" x14ac:dyDescent="0.25">
      <c r="C22" s="9" t="s">
        <v>28</v>
      </c>
      <c r="D22" s="10">
        <f>D16</f>
        <v>8000</v>
      </c>
      <c r="E22" s="25">
        <v>10</v>
      </c>
      <c r="F22" s="53"/>
      <c r="G22" s="11">
        <f>D22*E22*F22</f>
        <v>0</v>
      </c>
    </row>
    <row r="23" spans="3:7" ht="15.75" thickBot="1" x14ac:dyDescent="0.3">
      <c r="C23" s="12" t="s">
        <v>29</v>
      </c>
      <c r="D23" s="13">
        <f>D17</f>
        <v>3000</v>
      </c>
      <c r="E23" s="14">
        <v>10</v>
      </c>
      <c r="F23" s="57"/>
      <c r="G23" s="15">
        <f>D23*E23*F23</f>
        <v>0</v>
      </c>
    </row>
    <row r="24" spans="3:7" ht="15.75" thickBot="1" x14ac:dyDescent="0.3">
      <c r="C24" s="30" t="s">
        <v>23</v>
      </c>
      <c r="D24" s="31"/>
      <c r="E24" s="31"/>
      <c r="F24" s="27" t="s">
        <v>10</v>
      </c>
      <c r="G24" s="29" t="str">
        <f>G18</f>
        <v>[zł]</v>
      </c>
    </row>
    <row r="25" spans="3:7" x14ac:dyDescent="0.25">
      <c r="C25" s="16" t="s">
        <v>12</v>
      </c>
      <c r="D25" s="32" t="s">
        <v>14</v>
      </c>
      <c r="E25" s="33"/>
      <c r="F25" s="56"/>
      <c r="G25" s="17">
        <f>F25*15</f>
        <v>0</v>
      </c>
    </row>
    <row r="26" spans="3:7" ht="15.75" thickBot="1" x14ac:dyDescent="0.3">
      <c r="C26" s="18" t="s">
        <v>13</v>
      </c>
      <c r="D26" s="47" t="s">
        <v>15</v>
      </c>
      <c r="E26" s="48"/>
      <c r="F26" s="58"/>
      <c r="G26" s="19">
        <f>5*F26</f>
        <v>0</v>
      </c>
    </row>
    <row r="27" spans="3:7" ht="15.75" thickBot="1" x14ac:dyDescent="0.3">
      <c r="C27" s="30" t="s">
        <v>24</v>
      </c>
      <c r="D27" s="31"/>
      <c r="E27" s="31"/>
      <c r="F27" s="4" t="s">
        <v>10</v>
      </c>
      <c r="G27" s="5" t="str">
        <f>G24</f>
        <v>[zł]</v>
      </c>
    </row>
    <row r="28" spans="3:7" ht="30.75" thickBot="1" x14ac:dyDescent="0.3">
      <c r="C28" s="20" t="s">
        <v>27</v>
      </c>
      <c r="D28" s="36" t="s">
        <v>16</v>
      </c>
      <c r="E28" s="37"/>
      <c r="F28" s="59"/>
      <c r="G28" s="21">
        <f>F28*10</f>
        <v>0</v>
      </c>
    </row>
    <row r="29" spans="3:7" ht="15.75" thickBot="1" x14ac:dyDescent="0.3">
      <c r="C29" s="30" t="s">
        <v>25</v>
      </c>
      <c r="D29" s="31"/>
      <c r="E29" s="31"/>
      <c r="F29" s="4" t="s">
        <v>18</v>
      </c>
      <c r="G29" s="5" t="str">
        <f>G27</f>
        <v>[zł]</v>
      </c>
    </row>
    <row r="30" spans="3:7" ht="30.75" thickBot="1" x14ac:dyDescent="0.3">
      <c r="C30" s="20" t="s">
        <v>19</v>
      </c>
      <c r="D30" s="36" t="s">
        <v>17</v>
      </c>
      <c r="E30" s="37"/>
      <c r="F30" s="59"/>
      <c r="G30" s="22">
        <f>F30*1000</f>
        <v>0</v>
      </c>
    </row>
    <row r="31" spans="3:7" ht="15.75" thickBot="1" x14ac:dyDescent="0.3">
      <c r="C31" s="30" t="s">
        <v>26</v>
      </c>
      <c r="D31" s="31"/>
      <c r="E31" s="31"/>
      <c r="F31" s="4" t="s">
        <v>18</v>
      </c>
      <c r="G31" s="5" t="str">
        <f>G29</f>
        <v>[zł]</v>
      </c>
    </row>
    <row r="32" spans="3:7" ht="30.75" thickBot="1" x14ac:dyDescent="0.3">
      <c r="C32" s="20" t="s">
        <v>31</v>
      </c>
      <c r="D32" s="36" t="s">
        <v>17</v>
      </c>
      <c r="E32" s="37"/>
      <c r="F32" s="59"/>
      <c r="G32" s="22">
        <f>F32*1000</f>
        <v>0</v>
      </c>
    </row>
    <row r="33" spans="3:7" ht="30.75" customHeight="1" thickBot="1" x14ac:dyDescent="0.3">
      <c r="C33" s="38" t="s">
        <v>34</v>
      </c>
      <c r="D33" s="39"/>
      <c r="E33" s="39"/>
      <c r="F33" s="40"/>
      <c r="G33" s="23">
        <f>G7+G8+G10+G11+G13+G14+G16+G17+G19+G20+G22+G23+G25+G26+G28+G30+G32</f>
        <v>0</v>
      </c>
    </row>
    <row r="34" spans="3:7" ht="30.75" customHeight="1" thickBot="1" x14ac:dyDescent="0.3"/>
    <row r="35" spans="3:7" customFormat="1" ht="30.75" customHeight="1" thickBot="1" x14ac:dyDescent="0.3">
      <c r="C35" s="2" t="s">
        <v>0</v>
      </c>
      <c r="D35" s="3" t="s">
        <v>1</v>
      </c>
      <c r="E35" s="3" t="s">
        <v>2</v>
      </c>
      <c r="F35" s="3" t="s">
        <v>6</v>
      </c>
      <c r="G35" s="3" t="s">
        <v>5</v>
      </c>
    </row>
    <row r="36" spans="3:7" ht="30" customHeight="1" thickBot="1" x14ac:dyDescent="0.3">
      <c r="C36" s="38" t="s">
        <v>35</v>
      </c>
      <c r="D36" s="39"/>
      <c r="E36" s="39"/>
      <c r="F36" s="39"/>
      <c r="G36" s="40"/>
    </row>
    <row r="37" spans="3:7" ht="15.75" thickBot="1" x14ac:dyDescent="0.3">
      <c r="C37" s="30" t="s">
        <v>20</v>
      </c>
      <c r="D37" s="31"/>
      <c r="E37" s="31"/>
      <c r="F37" s="4" t="s">
        <v>8</v>
      </c>
      <c r="G37" s="5" t="s">
        <v>11</v>
      </c>
    </row>
    <row r="38" spans="3:7" x14ac:dyDescent="0.25">
      <c r="C38" s="6" t="s">
        <v>3</v>
      </c>
      <c r="D38" s="7">
        <v>150000</v>
      </c>
      <c r="E38" s="41" t="s">
        <v>32</v>
      </c>
      <c r="F38" s="52"/>
      <c r="G38" s="8">
        <f>F38*D38</f>
        <v>0</v>
      </c>
    </row>
    <row r="39" spans="3:7" x14ac:dyDescent="0.25">
      <c r="C39" s="9" t="s">
        <v>4</v>
      </c>
      <c r="D39" s="10">
        <v>3000</v>
      </c>
      <c r="E39" s="42"/>
      <c r="F39" s="53"/>
      <c r="G39" s="11">
        <f>F39*D39</f>
        <v>0</v>
      </c>
    </row>
    <row r="40" spans="3:7" ht="30" customHeight="1" x14ac:dyDescent="0.25">
      <c r="C40" s="44" t="s">
        <v>30</v>
      </c>
      <c r="D40" s="46"/>
      <c r="E40" s="42"/>
      <c r="F40" s="34"/>
      <c r="G40" s="35"/>
    </row>
    <row r="41" spans="3:7" ht="15" customHeight="1" x14ac:dyDescent="0.25">
      <c r="C41" s="9" t="s">
        <v>28</v>
      </c>
      <c r="D41" s="10">
        <v>5000</v>
      </c>
      <c r="E41" s="42"/>
      <c r="F41" s="54"/>
      <c r="G41" s="24">
        <f>F41*D41</f>
        <v>0</v>
      </c>
    </row>
    <row r="42" spans="3:7" ht="15.75" thickBot="1" x14ac:dyDescent="0.3">
      <c r="C42" s="12" t="s">
        <v>29</v>
      </c>
      <c r="D42" s="13">
        <v>2000</v>
      </c>
      <c r="E42" s="43"/>
      <c r="F42" s="55"/>
      <c r="G42" s="15">
        <f>F42*D42</f>
        <v>0</v>
      </c>
    </row>
    <row r="43" spans="3:7" ht="15.75" thickBot="1" x14ac:dyDescent="0.3">
      <c r="C43" s="30" t="s">
        <v>21</v>
      </c>
      <c r="D43" s="31"/>
      <c r="E43" s="31"/>
      <c r="F43" s="4" t="s">
        <v>8</v>
      </c>
      <c r="G43" s="5" t="s">
        <v>11</v>
      </c>
    </row>
    <row r="44" spans="3:7" x14ac:dyDescent="0.25">
      <c r="C44" s="6" t="s">
        <v>3</v>
      </c>
      <c r="D44" s="7">
        <f>D38</f>
        <v>150000</v>
      </c>
      <c r="E44" s="41" t="s">
        <v>32</v>
      </c>
      <c r="F44" s="52"/>
      <c r="G44" s="8">
        <f>F44*D44</f>
        <v>0</v>
      </c>
    </row>
    <row r="45" spans="3:7" x14ac:dyDescent="0.25">
      <c r="C45" s="9" t="s">
        <v>4</v>
      </c>
      <c r="D45" s="10">
        <f>D39</f>
        <v>3000</v>
      </c>
      <c r="E45" s="42"/>
      <c r="F45" s="53"/>
      <c r="G45" s="11">
        <f>F45*D45</f>
        <v>0</v>
      </c>
    </row>
    <row r="46" spans="3:7" ht="30" customHeight="1" x14ac:dyDescent="0.25">
      <c r="C46" s="44" t="s">
        <v>30</v>
      </c>
      <c r="D46" s="46"/>
      <c r="E46" s="42"/>
      <c r="F46" s="34"/>
      <c r="G46" s="35"/>
    </row>
    <row r="47" spans="3:7" ht="15" customHeight="1" x14ac:dyDescent="0.25">
      <c r="C47" s="9" t="s">
        <v>28</v>
      </c>
      <c r="D47" s="10">
        <f>D41</f>
        <v>5000</v>
      </c>
      <c r="E47" s="42"/>
      <c r="F47" s="53"/>
      <c r="G47" s="11">
        <f>D47*F47</f>
        <v>0</v>
      </c>
    </row>
    <row r="48" spans="3:7" ht="15.75" thickBot="1" x14ac:dyDescent="0.3">
      <c r="C48" s="12" t="s">
        <v>29</v>
      </c>
      <c r="D48" s="13">
        <f>D42</f>
        <v>2000</v>
      </c>
      <c r="E48" s="42"/>
      <c r="F48" s="55"/>
      <c r="G48" s="15">
        <f>F48*D48</f>
        <v>0</v>
      </c>
    </row>
    <row r="49" spans="3:7" ht="15.75" thickBot="1" x14ac:dyDescent="0.3">
      <c r="C49" s="30" t="s">
        <v>22</v>
      </c>
      <c r="D49" s="31"/>
      <c r="E49" s="31"/>
      <c r="F49" s="26" t="s">
        <v>9</v>
      </c>
      <c r="G49" s="28" t="str">
        <f>G37</f>
        <v>[zł]</v>
      </c>
    </row>
    <row r="50" spans="3:7" x14ac:dyDescent="0.25">
      <c r="C50" s="6" t="s">
        <v>3</v>
      </c>
      <c r="D50" s="7">
        <f>D44</f>
        <v>150000</v>
      </c>
      <c r="E50" s="7">
        <v>80</v>
      </c>
      <c r="F50" s="56"/>
      <c r="G50" s="8">
        <f>F50*E50*D50</f>
        <v>0</v>
      </c>
    </row>
    <row r="51" spans="3:7" x14ac:dyDescent="0.25">
      <c r="C51" s="9" t="s">
        <v>4</v>
      </c>
      <c r="D51" s="10">
        <f>D39</f>
        <v>3000</v>
      </c>
      <c r="E51" s="10">
        <v>80</v>
      </c>
      <c r="F51" s="53"/>
      <c r="G51" s="11">
        <f>D51*E51*F51</f>
        <v>0</v>
      </c>
    </row>
    <row r="52" spans="3:7" ht="30" customHeight="1" x14ac:dyDescent="0.25">
      <c r="C52" s="44" t="s">
        <v>30</v>
      </c>
      <c r="D52" s="45"/>
      <c r="E52" s="46"/>
      <c r="F52" s="34"/>
      <c r="G52" s="35"/>
    </row>
    <row r="53" spans="3:7" ht="15" customHeight="1" x14ac:dyDescent="0.25">
      <c r="C53" s="9" t="s">
        <v>28</v>
      </c>
      <c r="D53" s="10">
        <f>D47</f>
        <v>5000</v>
      </c>
      <c r="E53" s="25">
        <v>10</v>
      </c>
      <c r="F53" s="53"/>
      <c r="G53" s="11">
        <f>D53*E53*F53</f>
        <v>0</v>
      </c>
    </row>
    <row r="54" spans="3:7" ht="15.75" thickBot="1" x14ac:dyDescent="0.3">
      <c r="C54" s="12" t="s">
        <v>29</v>
      </c>
      <c r="D54" s="13">
        <f>D48</f>
        <v>2000</v>
      </c>
      <c r="E54" s="14">
        <v>10</v>
      </c>
      <c r="F54" s="57"/>
      <c r="G54" s="15">
        <f>D54*E54*F54</f>
        <v>0</v>
      </c>
    </row>
    <row r="55" spans="3:7" ht="15.75" thickBot="1" x14ac:dyDescent="0.3">
      <c r="C55" s="30" t="s">
        <v>23</v>
      </c>
      <c r="D55" s="31"/>
      <c r="E55" s="31"/>
      <c r="F55" s="27" t="s">
        <v>10</v>
      </c>
      <c r="G55" s="29" t="str">
        <f>G49</f>
        <v>[zł]</v>
      </c>
    </row>
    <row r="56" spans="3:7" x14ac:dyDescent="0.25">
      <c r="C56" s="16" t="s">
        <v>12</v>
      </c>
      <c r="D56" s="32" t="s">
        <v>15</v>
      </c>
      <c r="E56" s="33"/>
      <c r="F56" s="56"/>
      <c r="G56" s="17">
        <f>F56*5</f>
        <v>0</v>
      </c>
    </row>
    <row r="57" spans="3:7" ht="15.75" thickBot="1" x14ac:dyDescent="0.3">
      <c r="C57" s="18" t="s">
        <v>13</v>
      </c>
      <c r="D57" s="47" t="s">
        <v>37</v>
      </c>
      <c r="E57" s="48"/>
      <c r="F57" s="58"/>
      <c r="G57" s="19">
        <f>3*F57</f>
        <v>0</v>
      </c>
    </row>
    <row r="58" spans="3:7" ht="15.75" thickBot="1" x14ac:dyDescent="0.3">
      <c r="C58" s="30" t="s">
        <v>24</v>
      </c>
      <c r="D58" s="31"/>
      <c r="E58" s="31"/>
      <c r="F58" s="4" t="s">
        <v>10</v>
      </c>
      <c r="G58" s="5" t="str">
        <f>G55</f>
        <v>[zł]</v>
      </c>
    </row>
    <row r="59" spans="3:7" ht="30.75" thickBot="1" x14ac:dyDescent="0.3">
      <c r="C59" s="20" t="s">
        <v>27</v>
      </c>
      <c r="D59" s="36" t="s">
        <v>37</v>
      </c>
      <c r="E59" s="37"/>
      <c r="F59" s="59"/>
      <c r="G59" s="21">
        <f>F59*3</f>
        <v>0</v>
      </c>
    </row>
    <row r="60" spans="3:7" ht="15.75" thickBot="1" x14ac:dyDescent="0.3">
      <c r="C60" s="30" t="s">
        <v>25</v>
      </c>
      <c r="D60" s="31"/>
      <c r="E60" s="31"/>
      <c r="F60" s="4" t="s">
        <v>18</v>
      </c>
      <c r="G60" s="5" t="str">
        <f>G58</f>
        <v>[zł]</v>
      </c>
    </row>
    <row r="61" spans="3:7" ht="30.75" thickBot="1" x14ac:dyDescent="0.3">
      <c r="C61" s="20" t="s">
        <v>19</v>
      </c>
      <c r="D61" s="36" t="s">
        <v>40</v>
      </c>
      <c r="E61" s="37"/>
      <c r="F61" s="59"/>
      <c r="G61" s="22">
        <f>F61*500</f>
        <v>0</v>
      </c>
    </row>
    <row r="62" spans="3:7" ht="15.75" thickBot="1" x14ac:dyDescent="0.3">
      <c r="C62" s="30" t="s">
        <v>26</v>
      </c>
      <c r="D62" s="31"/>
      <c r="E62" s="31"/>
      <c r="F62" s="4" t="s">
        <v>18</v>
      </c>
      <c r="G62" s="5" t="str">
        <f>G60</f>
        <v>[zł]</v>
      </c>
    </row>
    <row r="63" spans="3:7" ht="30.75" thickBot="1" x14ac:dyDescent="0.3">
      <c r="C63" s="20" t="s">
        <v>31</v>
      </c>
      <c r="D63" s="36" t="s">
        <v>40</v>
      </c>
      <c r="E63" s="37"/>
      <c r="F63" s="59"/>
      <c r="G63" s="22">
        <f>F63*500</f>
        <v>0</v>
      </c>
    </row>
    <row r="64" spans="3:7" ht="31.5" customHeight="1" thickBot="1" x14ac:dyDescent="0.3">
      <c r="C64" s="38" t="s">
        <v>36</v>
      </c>
      <c r="D64" s="39"/>
      <c r="E64" s="39"/>
      <c r="F64" s="40"/>
      <c r="G64" s="23">
        <f>G38+G39+G41+G42+G44+G45+G47+G48+G50+G51+G53+G54+G56+G57+G59+G61+G63</f>
        <v>0</v>
      </c>
    </row>
    <row r="65" spans="3:7" ht="31.5" customHeight="1" thickBot="1" x14ac:dyDescent="0.3">
      <c r="C65"/>
      <c r="D65"/>
      <c r="E65"/>
      <c r="F65"/>
      <c r="G65"/>
    </row>
    <row r="66" spans="3:7" customFormat="1" ht="31.5" customHeight="1" thickBot="1" x14ac:dyDescent="0.3">
      <c r="C66" s="2" t="s">
        <v>0</v>
      </c>
      <c r="D66" s="3" t="s">
        <v>1</v>
      </c>
      <c r="E66" s="3" t="s">
        <v>2</v>
      </c>
      <c r="F66" s="3" t="s">
        <v>6</v>
      </c>
      <c r="G66" s="3" t="s">
        <v>5</v>
      </c>
    </row>
    <row r="67" spans="3:7" ht="45" customHeight="1" thickBot="1" x14ac:dyDescent="0.3">
      <c r="C67" s="38" t="s">
        <v>38</v>
      </c>
      <c r="D67" s="39"/>
      <c r="E67" s="39"/>
      <c r="F67" s="39"/>
      <c r="G67" s="40"/>
    </row>
    <row r="68" spans="3:7" ht="15.75" thickBot="1" x14ac:dyDescent="0.3">
      <c r="C68" s="30" t="s">
        <v>20</v>
      </c>
      <c r="D68" s="31"/>
      <c r="E68" s="31"/>
      <c r="F68" s="4" t="s">
        <v>8</v>
      </c>
      <c r="G68" s="5" t="s">
        <v>11</v>
      </c>
    </row>
    <row r="69" spans="3:7" x14ac:dyDescent="0.25">
      <c r="C69" s="6" t="s">
        <v>3</v>
      </c>
      <c r="D69" s="7">
        <v>100000</v>
      </c>
      <c r="E69" s="41" t="s">
        <v>32</v>
      </c>
      <c r="F69" s="52"/>
      <c r="G69" s="8">
        <f>F69*D69</f>
        <v>0</v>
      </c>
    </row>
    <row r="70" spans="3:7" x14ac:dyDescent="0.25">
      <c r="C70" s="9" t="s">
        <v>4</v>
      </c>
      <c r="D70" s="10">
        <v>2000</v>
      </c>
      <c r="E70" s="42"/>
      <c r="F70" s="53"/>
      <c r="G70" s="11">
        <f>F70*D70</f>
        <v>0</v>
      </c>
    </row>
    <row r="71" spans="3:7" x14ac:dyDescent="0.25">
      <c r="C71" s="44" t="s">
        <v>30</v>
      </c>
      <c r="D71" s="46"/>
      <c r="E71" s="42"/>
      <c r="F71" s="34"/>
      <c r="G71" s="35"/>
    </row>
    <row r="72" spans="3:7" x14ac:dyDescent="0.25">
      <c r="C72" s="9" t="s">
        <v>28</v>
      </c>
      <c r="D72" s="10">
        <v>3000</v>
      </c>
      <c r="E72" s="42"/>
      <c r="F72" s="54"/>
      <c r="G72" s="24">
        <f>F72*D72</f>
        <v>0</v>
      </c>
    </row>
    <row r="73" spans="3:7" ht="15.75" thickBot="1" x14ac:dyDescent="0.3">
      <c r="C73" s="12" t="s">
        <v>29</v>
      </c>
      <c r="D73" s="13">
        <v>1000</v>
      </c>
      <c r="E73" s="43"/>
      <c r="F73" s="55"/>
      <c r="G73" s="15">
        <f>F73*D73</f>
        <v>0</v>
      </c>
    </row>
    <row r="74" spans="3:7" ht="15.75" thickBot="1" x14ac:dyDescent="0.3">
      <c r="C74" s="30" t="s">
        <v>21</v>
      </c>
      <c r="D74" s="31"/>
      <c r="E74" s="31"/>
      <c r="F74" s="4" t="s">
        <v>8</v>
      </c>
      <c r="G74" s="5" t="s">
        <v>11</v>
      </c>
    </row>
    <row r="75" spans="3:7" x14ac:dyDescent="0.25">
      <c r="C75" s="6" t="s">
        <v>3</v>
      </c>
      <c r="D75" s="7">
        <f>D69</f>
        <v>100000</v>
      </c>
      <c r="E75" s="41" t="s">
        <v>32</v>
      </c>
      <c r="F75" s="52"/>
      <c r="G75" s="8">
        <f>F75*D75</f>
        <v>0</v>
      </c>
    </row>
    <row r="76" spans="3:7" x14ac:dyDescent="0.25">
      <c r="C76" s="9" t="s">
        <v>4</v>
      </c>
      <c r="D76" s="10">
        <f>D70</f>
        <v>2000</v>
      </c>
      <c r="E76" s="42"/>
      <c r="F76" s="53"/>
      <c r="G76" s="11">
        <f>F76*D76</f>
        <v>0</v>
      </c>
    </row>
    <row r="77" spans="3:7" x14ac:dyDescent="0.25">
      <c r="C77" s="44" t="s">
        <v>30</v>
      </c>
      <c r="D77" s="46"/>
      <c r="E77" s="42"/>
      <c r="F77" s="34"/>
      <c r="G77" s="35"/>
    </row>
    <row r="78" spans="3:7" x14ac:dyDescent="0.25">
      <c r="C78" s="9" t="s">
        <v>28</v>
      </c>
      <c r="D78" s="10">
        <f>D72</f>
        <v>3000</v>
      </c>
      <c r="E78" s="42"/>
      <c r="F78" s="53"/>
      <c r="G78" s="11">
        <f>D78*F78</f>
        <v>0</v>
      </c>
    </row>
    <row r="79" spans="3:7" ht="15.75" thickBot="1" x14ac:dyDescent="0.3">
      <c r="C79" s="12" t="s">
        <v>29</v>
      </c>
      <c r="D79" s="13">
        <f>D73</f>
        <v>1000</v>
      </c>
      <c r="E79" s="42"/>
      <c r="F79" s="55"/>
      <c r="G79" s="15">
        <f>F79*D79</f>
        <v>0</v>
      </c>
    </row>
    <row r="80" spans="3:7" ht="15.75" thickBot="1" x14ac:dyDescent="0.3">
      <c r="C80" s="30" t="s">
        <v>22</v>
      </c>
      <c r="D80" s="31"/>
      <c r="E80" s="31"/>
      <c r="F80" s="26" t="s">
        <v>9</v>
      </c>
      <c r="G80" s="28" t="str">
        <f>G68</f>
        <v>[zł]</v>
      </c>
    </row>
    <row r="81" spans="3:7" x14ac:dyDescent="0.25">
      <c r="C81" s="6" t="s">
        <v>3</v>
      </c>
      <c r="D81" s="7">
        <f>D75</f>
        <v>100000</v>
      </c>
      <c r="E81" s="7">
        <v>80</v>
      </c>
      <c r="F81" s="56"/>
      <c r="G81" s="8">
        <f>F81*E81*D81</f>
        <v>0</v>
      </c>
    </row>
    <row r="82" spans="3:7" x14ac:dyDescent="0.25">
      <c r="C82" s="9" t="s">
        <v>4</v>
      </c>
      <c r="D82" s="10">
        <f>D70</f>
        <v>2000</v>
      </c>
      <c r="E82" s="10">
        <v>80</v>
      </c>
      <c r="F82" s="53"/>
      <c r="G82" s="11">
        <f>D82*E82*F82</f>
        <v>0</v>
      </c>
    </row>
    <row r="83" spans="3:7" x14ac:dyDescent="0.25">
      <c r="C83" s="44" t="s">
        <v>30</v>
      </c>
      <c r="D83" s="45"/>
      <c r="E83" s="46"/>
      <c r="F83" s="34"/>
      <c r="G83" s="35"/>
    </row>
    <row r="84" spans="3:7" x14ac:dyDescent="0.25">
      <c r="C84" s="9" t="s">
        <v>28</v>
      </c>
      <c r="D84" s="10">
        <f>D78</f>
        <v>3000</v>
      </c>
      <c r="E84" s="25">
        <v>10</v>
      </c>
      <c r="F84" s="53"/>
      <c r="G84" s="11">
        <f>D84*E84*F84</f>
        <v>0</v>
      </c>
    </row>
    <row r="85" spans="3:7" ht="15.75" thickBot="1" x14ac:dyDescent="0.3">
      <c r="C85" s="12" t="s">
        <v>29</v>
      </c>
      <c r="D85" s="13">
        <f>D79</f>
        <v>1000</v>
      </c>
      <c r="E85" s="14">
        <v>10</v>
      </c>
      <c r="F85" s="57"/>
      <c r="G85" s="15">
        <f>D85*E85*F85</f>
        <v>0</v>
      </c>
    </row>
    <row r="86" spans="3:7" ht="15.75" thickBot="1" x14ac:dyDescent="0.3">
      <c r="C86" s="30" t="s">
        <v>23</v>
      </c>
      <c r="D86" s="31"/>
      <c r="E86" s="31"/>
      <c r="F86" s="27" t="s">
        <v>10</v>
      </c>
      <c r="G86" s="29" t="str">
        <f>G80</f>
        <v>[zł]</v>
      </c>
    </row>
    <row r="87" spans="3:7" x14ac:dyDescent="0.25">
      <c r="C87" s="16" t="s">
        <v>12</v>
      </c>
      <c r="D87" s="32" t="s">
        <v>42</v>
      </c>
      <c r="E87" s="33"/>
      <c r="F87" s="56"/>
      <c r="G87" s="17">
        <f>F87*2</f>
        <v>0</v>
      </c>
    </row>
    <row r="88" spans="3:7" ht="15.75" thickBot="1" x14ac:dyDescent="0.3">
      <c r="C88" s="18" t="s">
        <v>13</v>
      </c>
      <c r="D88" s="47" t="s">
        <v>43</v>
      </c>
      <c r="E88" s="48"/>
      <c r="F88" s="58"/>
      <c r="G88" s="19">
        <f>1*F88</f>
        <v>0</v>
      </c>
    </row>
    <row r="89" spans="3:7" ht="15.75" thickBot="1" x14ac:dyDescent="0.3">
      <c r="C89" s="30" t="s">
        <v>24</v>
      </c>
      <c r="D89" s="31"/>
      <c r="E89" s="31"/>
      <c r="F89" s="4" t="s">
        <v>10</v>
      </c>
      <c r="G89" s="5" t="str">
        <f>G86</f>
        <v>[zł]</v>
      </c>
    </row>
    <row r="90" spans="3:7" ht="30.75" thickBot="1" x14ac:dyDescent="0.3">
      <c r="C90" s="20" t="s">
        <v>27</v>
      </c>
      <c r="D90" s="36" t="s">
        <v>42</v>
      </c>
      <c r="E90" s="37"/>
      <c r="F90" s="59"/>
      <c r="G90" s="21">
        <f>F90*2</f>
        <v>0</v>
      </c>
    </row>
    <row r="91" spans="3:7" ht="15.75" thickBot="1" x14ac:dyDescent="0.3">
      <c r="C91" s="30" t="s">
        <v>25</v>
      </c>
      <c r="D91" s="31"/>
      <c r="E91" s="31"/>
      <c r="F91" s="4" t="s">
        <v>18</v>
      </c>
      <c r="G91" s="5" t="str">
        <f>G89</f>
        <v>[zł]</v>
      </c>
    </row>
    <row r="92" spans="3:7" ht="30.75" thickBot="1" x14ac:dyDescent="0.3">
      <c r="C92" s="20" t="s">
        <v>19</v>
      </c>
      <c r="D92" s="36" t="s">
        <v>41</v>
      </c>
      <c r="E92" s="37"/>
      <c r="F92" s="59"/>
      <c r="G92" s="22">
        <f>F92*200</f>
        <v>0</v>
      </c>
    </row>
    <row r="93" spans="3:7" ht="15.75" thickBot="1" x14ac:dyDescent="0.3">
      <c r="C93" s="30" t="s">
        <v>26</v>
      </c>
      <c r="D93" s="31"/>
      <c r="E93" s="31"/>
      <c r="F93" s="4" t="s">
        <v>18</v>
      </c>
      <c r="G93" s="5" t="str">
        <f>G91</f>
        <v>[zł]</v>
      </c>
    </row>
    <row r="94" spans="3:7" ht="30.75" thickBot="1" x14ac:dyDescent="0.3">
      <c r="C94" s="20" t="s">
        <v>31</v>
      </c>
      <c r="D94" s="36" t="s">
        <v>41</v>
      </c>
      <c r="E94" s="37"/>
      <c r="F94" s="59"/>
      <c r="G94" s="22">
        <f>F94*200</f>
        <v>0</v>
      </c>
    </row>
    <row r="95" spans="3:7" ht="27" customHeight="1" thickBot="1" x14ac:dyDescent="0.3">
      <c r="C95" s="38" t="s">
        <v>39</v>
      </c>
      <c r="D95" s="39"/>
      <c r="E95" s="39"/>
      <c r="F95" s="40"/>
      <c r="G95" s="23">
        <f>G69+G70+G72+G73+G75+G76+G78+G79+G81+G82+G84+G85+G87+G88+G90+G92+G94</f>
        <v>0</v>
      </c>
    </row>
    <row r="97" spans="3:7" ht="15.75" thickBot="1" x14ac:dyDescent="0.3"/>
    <row r="98" spans="3:7" ht="46.5" customHeight="1" thickBot="1" x14ac:dyDescent="0.3">
      <c r="C98" s="38" t="s">
        <v>44</v>
      </c>
      <c r="D98" s="39"/>
      <c r="E98" s="39"/>
      <c r="F98" s="40"/>
      <c r="G98" s="23">
        <f>G33+G64+G95</f>
        <v>0</v>
      </c>
    </row>
  </sheetData>
  <sheetProtection algorithmName="SHA-512" hashValue="d/Ik7Mfj1VrqWlm7ys3UIBS1FoSAxS8nwcHLwAnIXyxNFcs427RbzhHtESumEWrpuUP+0RyefElEHRJvwMQvJQ==" saltValue="YqzE4zi1BZg1jEvc8GC69Q==" spinCount="100000" sheet="1" objects="1" scenarios="1"/>
  <mergeCells count="68">
    <mergeCell ref="C98:F98"/>
    <mergeCell ref="C93:E93"/>
    <mergeCell ref="D94:E94"/>
    <mergeCell ref="C95:F95"/>
    <mergeCell ref="D88:E88"/>
    <mergeCell ref="C89:E89"/>
    <mergeCell ref="D90:E90"/>
    <mergeCell ref="C91:E91"/>
    <mergeCell ref="D92:E92"/>
    <mergeCell ref="C80:E80"/>
    <mergeCell ref="C83:E83"/>
    <mergeCell ref="F83:G83"/>
    <mergeCell ref="C86:E86"/>
    <mergeCell ref="D87:E87"/>
    <mergeCell ref="E69:E73"/>
    <mergeCell ref="C71:D71"/>
    <mergeCell ref="F71:G71"/>
    <mergeCell ref="C74:E74"/>
    <mergeCell ref="E75:E79"/>
    <mergeCell ref="C77:D77"/>
    <mergeCell ref="F77:G77"/>
    <mergeCell ref="C67:G67"/>
    <mergeCell ref="C68:E68"/>
    <mergeCell ref="C21:E21"/>
    <mergeCell ref="C40:D40"/>
    <mergeCell ref="F40:G40"/>
    <mergeCell ref="C46:D46"/>
    <mergeCell ref="F46:G46"/>
    <mergeCell ref="D30:E30"/>
    <mergeCell ref="D26:E26"/>
    <mergeCell ref="C27:E27"/>
    <mergeCell ref="D28:E28"/>
    <mergeCell ref="C29:E29"/>
    <mergeCell ref="C62:E62"/>
    <mergeCell ref="D63:E63"/>
    <mergeCell ref="C64:F64"/>
    <mergeCell ref="D56:E56"/>
    <mergeCell ref="C9:D9"/>
    <mergeCell ref="F9:G9"/>
    <mergeCell ref="C15:D15"/>
    <mergeCell ref="F15:G15"/>
    <mergeCell ref="C2:G2"/>
    <mergeCell ref="C5:G5"/>
    <mergeCell ref="C6:E6"/>
    <mergeCell ref="E7:E11"/>
    <mergeCell ref="C12:E12"/>
    <mergeCell ref="E13:E17"/>
    <mergeCell ref="D57:E57"/>
    <mergeCell ref="C58:E58"/>
    <mergeCell ref="D59:E59"/>
    <mergeCell ref="C60:E60"/>
    <mergeCell ref="D61:E61"/>
    <mergeCell ref="C18:E18"/>
    <mergeCell ref="C24:E24"/>
    <mergeCell ref="D25:E25"/>
    <mergeCell ref="F21:G21"/>
    <mergeCell ref="C55:E55"/>
    <mergeCell ref="C31:E31"/>
    <mergeCell ref="D32:E32"/>
    <mergeCell ref="C33:F33"/>
    <mergeCell ref="C36:G36"/>
    <mergeCell ref="C37:E37"/>
    <mergeCell ref="E38:E42"/>
    <mergeCell ref="C43:E43"/>
    <mergeCell ref="E44:E48"/>
    <mergeCell ref="C49:E49"/>
    <mergeCell ref="C52:E52"/>
    <mergeCell ref="F52:G52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Urbaniak</dc:creator>
  <cp:lastModifiedBy>ELMEN ELMEN</cp:lastModifiedBy>
  <cp:lastPrinted>2025-06-12T10:31:23Z</cp:lastPrinted>
  <dcterms:created xsi:type="dcterms:W3CDTF">2015-06-05T18:19:34Z</dcterms:created>
  <dcterms:modified xsi:type="dcterms:W3CDTF">2025-06-17T11:39:07Z</dcterms:modified>
</cp:coreProperties>
</file>